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apptåget\Desktop\Årsmöte 2019\"/>
    </mc:Choice>
  </mc:AlternateContent>
  <xr:revisionPtr revIDLastSave="0" documentId="13_ncr:1_{6A7EAAAC-96C9-4361-9883-927726140F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2017" sheetId="3" r:id="rId1"/>
    <sheet name="Blad1" sheetId="4" r:id="rId2"/>
  </sheets>
  <definedNames>
    <definedName name="_xlnm.Print_Area" localSheetId="0">'Budget 2017'!$A$1:$J$38</definedName>
  </definedNames>
  <calcPr calcId="191029"/>
  <fileRecoveryPr autoRecover="0"/>
</workbook>
</file>

<file path=xl/calcChain.xml><?xml version="1.0" encoding="utf-8"?>
<calcChain xmlns="http://schemas.openxmlformats.org/spreadsheetml/2006/main">
  <c r="C33" i="3" l="1"/>
  <c r="D32" i="3"/>
  <c r="E32" i="3" s="1"/>
  <c r="D31" i="3"/>
  <c r="E31" i="3" s="1"/>
  <c r="G33" i="3"/>
  <c r="D33" i="3" l="1"/>
  <c r="F32" i="3"/>
  <c r="E33" i="3"/>
  <c r="F31" i="3"/>
  <c r="C4" i="3"/>
  <c r="D4" i="3" s="1"/>
  <c r="C8" i="3"/>
  <c r="D8" i="3" s="1"/>
  <c r="E8" i="3" s="1"/>
  <c r="J9" i="4"/>
  <c r="K9" i="4" s="1"/>
  <c r="J10" i="4"/>
  <c r="K10" i="4" s="1"/>
  <c r="J11" i="4"/>
  <c r="K11" i="4" s="1"/>
  <c r="J12" i="4"/>
  <c r="K12" i="4" s="1"/>
  <c r="J13" i="4"/>
  <c r="K13" i="4" s="1"/>
  <c r="J14" i="4"/>
  <c r="K14" i="4"/>
  <c r="J15" i="4"/>
  <c r="K15" i="4" s="1"/>
  <c r="J16" i="4"/>
  <c r="K16" i="4" s="1"/>
  <c r="J17" i="4"/>
  <c r="K17" i="4"/>
  <c r="J8" i="4"/>
  <c r="K8" i="4" s="1"/>
  <c r="D22" i="3"/>
  <c r="E22" i="3"/>
  <c r="F22" i="3" s="1"/>
  <c r="G28" i="3"/>
  <c r="G9" i="3"/>
  <c r="D24" i="3"/>
  <c r="D30" i="3"/>
  <c r="E30" i="3"/>
  <c r="F30" i="3" s="1"/>
  <c r="G30" i="3" s="1"/>
  <c r="D19" i="3"/>
  <c r="E19" i="3" s="1"/>
  <c r="F19" i="3" s="1"/>
  <c r="D10" i="3"/>
  <c r="E10" i="3" s="1"/>
  <c r="G5" i="3"/>
  <c r="D7" i="3"/>
  <c r="E7" i="3" s="1"/>
  <c r="D12" i="3"/>
  <c r="E12" i="3" s="1"/>
  <c r="F12" i="3" s="1"/>
  <c r="G12" i="3" s="1"/>
  <c r="C6" i="3"/>
  <c r="D6" i="3" s="1"/>
  <c r="D29" i="3"/>
  <c r="G23" i="3"/>
  <c r="G18" i="3"/>
  <c r="D25" i="3"/>
  <c r="E25" i="3" s="1"/>
  <c r="F25" i="3" s="1"/>
  <c r="G25" i="3" s="1"/>
  <c r="D26" i="3"/>
  <c r="E26" i="3" s="1"/>
  <c r="D27" i="3"/>
  <c r="E27" i="3" s="1"/>
  <c r="F27" i="3" s="1"/>
  <c r="D17" i="3"/>
  <c r="E17" i="3" s="1"/>
  <c r="F17" i="3" s="1"/>
  <c r="D21" i="3"/>
  <c r="F20" i="3"/>
  <c r="G20" i="3" s="1"/>
  <c r="I9" i="3"/>
  <c r="K9" i="3" s="1"/>
  <c r="L9" i="3" s="1"/>
  <c r="F33" i="3" l="1"/>
  <c r="G22" i="3"/>
  <c r="E6" i="3"/>
  <c r="F6" i="3" s="1"/>
  <c r="G6" i="3" s="1"/>
  <c r="F10" i="3"/>
  <c r="G10" i="3"/>
  <c r="F26" i="3"/>
  <c r="G26" i="3" s="1"/>
  <c r="G19" i="3"/>
  <c r="G27" i="3"/>
  <c r="F7" i="3"/>
  <c r="G7" i="3" s="1"/>
  <c r="E24" i="3"/>
  <c r="F24" i="3" s="1"/>
  <c r="M8" i="4"/>
  <c r="E29" i="3"/>
  <c r="F29" i="3" s="1"/>
  <c r="G17" i="3"/>
  <c r="E21" i="3"/>
  <c r="F8" i="3"/>
  <c r="G8" i="3"/>
  <c r="E4" i="3"/>
  <c r="D13" i="3"/>
  <c r="C13" i="3"/>
  <c r="G29" i="3" l="1"/>
  <c r="G24" i="3"/>
  <c r="F21" i="3"/>
  <c r="E13" i="3"/>
  <c r="F4" i="3"/>
  <c r="G21" i="3" l="1"/>
  <c r="F37" i="3"/>
  <c r="F13" i="3"/>
  <c r="G13" i="3" s="1"/>
  <c r="F36" i="3" s="1"/>
  <c r="G4" i="3"/>
  <c r="F38" i="3" l="1"/>
</calcChain>
</file>

<file path=xl/sharedStrings.xml><?xml version="1.0" encoding="utf-8"?>
<sst xmlns="http://schemas.openxmlformats.org/spreadsheetml/2006/main" count="59" uniqueCount="47">
  <si>
    <t>Intäkter</t>
  </si>
  <si>
    <t>Konto</t>
  </si>
  <si>
    <t>TEXT</t>
  </si>
  <si>
    <t>Kvartal 1</t>
  </si>
  <si>
    <t>Kvartal 2</t>
  </si>
  <si>
    <t>Kvartal 3</t>
  </si>
  <si>
    <t>Kvartal 4</t>
  </si>
  <si>
    <t>Summa</t>
  </si>
  <si>
    <t>Medlemsavgifter</t>
  </si>
  <si>
    <t>Avsättning, rep.fond</t>
  </si>
  <si>
    <t>Kabel TV</t>
  </si>
  <si>
    <t>Ränteintäkter</t>
  </si>
  <si>
    <t>Övriga intäkter</t>
  </si>
  <si>
    <t>Summa intäkter</t>
  </si>
  <si>
    <t>Kostnader</t>
  </si>
  <si>
    <t>El-kostnader</t>
  </si>
  <si>
    <t>Vinterunderhåll</t>
  </si>
  <si>
    <t>Allmänt underhåll</t>
  </si>
  <si>
    <t>Sommarunderhåll</t>
  </si>
  <si>
    <t>Vattenkostnader</t>
  </si>
  <si>
    <t>Kabel-TV, avgifter</t>
  </si>
  <si>
    <t>Expedition</t>
  </si>
  <si>
    <t>Summa kostnader</t>
  </si>
  <si>
    <t>Bank</t>
  </si>
  <si>
    <t>Kassa</t>
  </si>
  <si>
    <t>Medlems</t>
  </si>
  <si>
    <t>avgifter / kv</t>
  </si>
  <si>
    <t>Över - under</t>
  </si>
  <si>
    <t>Städ dep</t>
  </si>
  <si>
    <t>EL-Garage</t>
  </si>
  <si>
    <t>Städdeposition ej åter</t>
  </si>
  <si>
    <t>Inbet vatten</t>
  </si>
  <si>
    <t>Återbet. Vatten</t>
  </si>
  <si>
    <t xml:space="preserve">Uttag från Eget kapital  </t>
  </si>
  <si>
    <t xml:space="preserve">Kabel TV </t>
  </si>
  <si>
    <t>Repfond</t>
  </si>
  <si>
    <t>Avsättning, till rep.fond</t>
  </si>
  <si>
    <t>Sopor</t>
  </si>
  <si>
    <t>Total /kv</t>
  </si>
  <si>
    <t>Sopor 250 kr</t>
  </si>
  <si>
    <t>Försäkringar</t>
  </si>
  <si>
    <t>Avg.PG,Bank</t>
  </si>
  <si>
    <t>Övriga kostnader oförutsedda</t>
  </si>
  <si>
    <t>Plusgiro</t>
  </si>
  <si>
    <t>Övriga kostnader Hyror</t>
  </si>
  <si>
    <t>Löner/Arvoden</t>
  </si>
  <si>
    <t>Arbetsgivaravgifter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</si>
</sst>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.00\ &quot;kr&quot;"/>
    <numFmt numFmtId="165" formatCode="#,##0_ ;\-#,##0\ "/>
    <numFmt numFmtId="166" formatCode="#,##0.00\ _k_r"/>
    <numFmt numFmtId="167" formatCode="#,##0\ _k_r"/>
    <numFmt numFmtId="168" formatCode="#,##0_ ;[Red]\-#,##0\ "/>
  </numFmts>
  <fonts count="8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u val="doubleAccounting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1" fontId="3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2" xfId="0" applyNumberFormat="1" applyFont="1" applyFill="1" applyBorder="1"/>
    <xf numFmtId="42" fontId="2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/>
    <xf numFmtId="42" fontId="2" fillId="0" borderId="3" xfId="0" applyNumberFormat="1" applyFont="1" applyFill="1" applyBorder="1"/>
    <xf numFmtId="1" fontId="2" fillId="0" borderId="3" xfId="0" applyNumberFormat="1" applyFont="1" applyFill="1" applyBorder="1"/>
    <xf numFmtId="1" fontId="5" fillId="0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/>
    <xf numFmtId="42" fontId="5" fillId="0" borderId="3" xfId="0" applyNumberFormat="1" applyFont="1" applyFill="1" applyBorder="1"/>
    <xf numFmtId="1" fontId="5" fillId="0" borderId="3" xfId="0" applyNumberFormat="1" applyFont="1" applyFill="1" applyBorder="1"/>
    <xf numFmtId="1" fontId="4" fillId="0" borderId="3" xfId="0" applyNumberFormat="1" applyFont="1" applyFill="1" applyBorder="1" applyAlignment="1">
      <alignment horizontal="left"/>
    </xf>
    <xf numFmtId="42" fontId="4" fillId="0" borderId="3" xfId="0" applyNumberFormat="1" applyFont="1" applyFill="1" applyBorder="1"/>
    <xf numFmtId="42" fontId="3" fillId="0" borderId="3" xfId="0" applyNumberFormat="1" applyFont="1" applyFill="1" applyBorder="1"/>
    <xf numFmtId="1" fontId="3" fillId="0" borderId="3" xfId="0" applyNumberFormat="1" applyFont="1" applyFill="1" applyBorder="1" applyAlignment="1">
      <alignment horizontal="left"/>
    </xf>
    <xf numFmtId="0" fontId="2" fillId="0" borderId="3" xfId="0" applyFont="1" applyFill="1" applyBorder="1"/>
    <xf numFmtId="44" fontId="2" fillId="0" borderId="3" xfId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1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4" fontId="2" fillId="0" borderId="3" xfId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167" fontId="5" fillId="0" borderId="3" xfId="1" applyNumberFormat="1" applyFont="1" applyFill="1" applyBorder="1"/>
    <xf numFmtId="0" fontId="5" fillId="0" borderId="5" xfId="0" applyFont="1" applyFill="1" applyBorder="1"/>
    <xf numFmtId="0" fontId="5" fillId="0" borderId="2" xfId="0" applyFont="1" applyFill="1" applyBorder="1"/>
    <xf numFmtId="167" fontId="2" fillId="0" borderId="3" xfId="1" applyNumberFormat="1" applyFont="1" applyFill="1" applyBorder="1"/>
    <xf numFmtId="167" fontId="2" fillId="0" borderId="3" xfId="0" applyNumberFormat="1" applyFont="1" applyFill="1" applyBorder="1"/>
    <xf numFmtId="0" fontId="6" fillId="0" borderId="3" xfId="0" applyFont="1" applyFill="1" applyBorder="1"/>
    <xf numFmtId="44" fontId="2" fillId="0" borderId="3" xfId="0" applyNumberFormat="1" applyFont="1" applyFill="1" applyBorder="1"/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165" fontId="2" fillId="0" borderId="3" xfId="0" applyNumberFormat="1" applyFont="1" applyFill="1" applyBorder="1"/>
    <xf numFmtId="0" fontId="4" fillId="0" borderId="3" xfId="0" applyFont="1" applyFill="1" applyBorder="1"/>
    <xf numFmtId="14" fontId="3" fillId="0" borderId="3" xfId="0" applyNumberFormat="1" applyFont="1" applyFill="1" applyBorder="1" applyAlignment="1">
      <alignment horizontal="right"/>
    </xf>
    <xf numFmtId="166" fontId="2" fillId="0" borderId="3" xfId="0" applyNumberFormat="1" applyFont="1" applyFill="1" applyBorder="1"/>
    <xf numFmtId="166" fontId="3" fillId="0" borderId="3" xfId="0" applyNumberFormat="1" applyFont="1" applyFill="1" applyBorder="1"/>
    <xf numFmtId="0" fontId="2" fillId="0" borderId="3" xfId="0" applyFont="1" applyFill="1" applyBorder="1" applyAlignment="1">
      <alignment horizontal="right"/>
    </xf>
    <xf numFmtId="2" fontId="2" fillId="0" borderId="3" xfId="0" applyNumberFormat="1" applyFont="1" applyFill="1" applyBorder="1"/>
    <xf numFmtId="44" fontId="3" fillId="0" borderId="3" xfId="1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4" fontId="2" fillId="0" borderId="3" xfId="0" applyNumberFormat="1" applyFont="1" applyFill="1" applyBorder="1"/>
    <xf numFmtId="164" fontId="2" fillId="0" borderId="2" xfId="0" applyNumberFormat="1" applyFont="1" applyFill="1" applyBorder="1"/>
    <xf numFmtId="44" fontId="3" fillId="0" borderId="2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164" fontId="2" fillId="0" borderId="2" xfId="1" applyNumberFormat="1" applyFont="1" applyFill="1" applyBorder="1"/>
    <xf numFmtId="1" fontId="2" fillId="0" borderId="2" xfId="0" applyNumberFormat="1" applyFont="1" applyFill="1" applyBorder="1"/>
    <xf numFmtId="42" fontId="7" fillId="0" borderId="3" xfId="0" applyNumberFormat="1" applyFont="1" applyFill="1" applyBorder="1"/>
    <xf numFmtId="164" fontId="4" fillId="0" borderId="3" xfId="1" applyNumberFormat="1" applyFont="1" applyFill="1" applyBorder="1" applyAlignment="1">
      <alignment horizontal="right"/>
    </xf>
    <xf numFmtId="0" fontId="2" fillId="0" borderId="0" xfId="0" applyFont="1" applyFill="1" applyBorder="1"/>
    <xf numFmtId="44" fontId="2" fillId="0" borderId="0" xfId="1" applyFont="1" applyFill="1" applyBorder="1"/>
    <xf numFmtId="44" fontId="2" fillId="0" borderId="0" xfId="0" applyNumberFormat="1" applyFont="1" applyFill="1" applyBorder="1"/>
    <xf numFmtId="42" fontId="2" fillId="0" borderId="0" xfId="0" applyNumberFormat="1" applyFont="1" applyFill="1" applyBorder="1"/>
    <xf numFmtId="42" fontId="5" fillId="0" borderId="6" xfId="0" applyNumberFormat="1" applyFont="1" applyFill="1" applyBorder="1"/>
    <xf numFmtId="0" fontId="5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2" fillId="0" borderId="10" xfId="0" applyFont="1" applyFill="1" applyBorder="1"/>
    <xf numFmtId="42" fontId="4" fillId="0" borderId="11" xfId="0" applyNumberFormat="1" applyFont="1" applyFill="1" applyBorder="1"/>
    <xf numFmtId="42" fontId="2" fillId="0" borderId="10" xfId="0" applyNumberFormat="1" applyFont="1" applyFill="1" applyBorder="1"/>
    <xf numFmtId="168" fontId="2" fillId="0" borderId="10" xfId="0" applyNumberFormat="1" applyFont="1" applyFill="1" applyBorder="1"/>
    <xf numFmtId="42" fontId="4" fillId="0" borderId="12" xfId="0" applyNumberFormat="1" applyFont="1" applyFill="1" applyBorder="1"/>
    <xf numFmtId="42" fontId="2" fillId="0" borderId="13" xfId="0" applyNumberFormat="1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2" workbookViewId="0">
      <selection activeCell="F36" sqref="F36"/>
    </sheetView>
  </sheetViews>
  <sheetFormatPr defaultColWidth="9.08984375" defaultRowHeight="11.5" x14ac:dyDescent="0.25"/>
  <cols>
    <col min="1" max="1" width="10.08984375" style="25" customWidth="1"/>
    <col min="2" max="2" width="21.453125" style="25" customWidth="1"/>
    <col min="3" max="3" width="11" style="25" customWidth="1"/>
    <col min="4" max="4" width="10.54296875" style="25" customWidth="1"/>
    <col min="5" max="5" width="9.90625" style="25" bestFit="1" customWidth="1"/>
    <col min="6" max="6" width="9.6328125" style="25" bestFit="1" customWidth="1"/>
    <col min="7" max="7" width="10.08984375" style="25" bestFit="1" customWidth="1"/>
    <col min="8" max="8" width="7.54296875" style="25" bestFit="1" customWidth="1"/>
    <col min="9" max="9" width="12.08984375" style="25" customWidth="1"/>
    <col min="10" max="10" width="15.453125" style="25" bestFit="1" customWidth="1"/>
    <col min="11" max="11" width="9.453125" style="25" bestFit="1" customWidth="1"/>
    <col min="12" max="12" width="8.90625" style="25" bestFit="1" customWidth="1"/>
    <col min="13" max="13" width="9.08984375" style="25" bestFit="1" customWidth="1"/>
    <col min="14" max="14" width="13.6328125" style="25" customWidth="1"/>
    <col min="15" max="16384" width="9.08984375" style="25"/>
  </cols>
  <sheetData>
    <row r="1" spans="1:14" s="22" customFormat="1" ht="12" x14ac:dyDescent="0.3">
      <c r="A1" s="1" t="s">
        <v>0</v>
      </c>
      <c r="B1" s="2"/>
      <c r="C1" s="3"/>
      <c r="D1" s="3"/>
      <c r="E1" s="3"/>
      <c r="I1" s="23" t="s">
        <v>25</v>
      </c>
    </row>
    <row r="2" spans="1:14" x14ac:dyDescent="0.25">
      <c r="A2" s="24" t="s">
        <v>1</v>
      </c>
      <c r="B2" s="24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>
        <v>214</v>
      </c>
      <c r="I2" s="54" t="s">
        <v>26</v>
      </c>
    </row>
    <row r="3" spans="1:14" x14ac:dyDescent="0.25">
      <c r="A3" s="26"/>
      <c r="B3" s="26"/>
      <c r="C3" s="27"/>
      <c r="D3" s="27"/>
      <c r="E3" s="27"/>
      <c r="F3" s="27"/>
      <c r="G3" s="27"/>
      <c r="H3" s="27"/>
      <c r="N3" s="5"/>
    </row>
    <row r="4" spans="1:14" ht="12" thickBot="1" x14ac:dyDescent="0.3">
      <c r="A4" s="8">
        <v>3010</v>
      </c>
      <c r="B4" s="9" t="s">
        <v>8</v>
      </c>
      <c r="C4" s="10">
        <f>39*I4</f>
        <v>86775</v>
      </c>
      <c r="D4" s="10">
        <f t="shared" ref="D4:F8" si="0">SUM(C4)</f>
        <v>86775</v>
      </c>
      <c r="E4" s="10">
        <f t="shared" si="0"/>
        <v>86775</v>
      </c>
      <c r="F4" s="10">
        <f t="shared" si="0"/>
        <v>86775</v>
      </c>
      <c r="G4" s="10">
        <f t="shared" ref="G4:G8" si="1">SUM(C4:F4)</f>
        <v>347100</v>
      </c>
      <c r="H4" s="10" t="s">
        <v>35</v>
      </c>
      <c r="I4" s="28">
        <v>2225</v>
      </c>
      <c r="J4" s="11" t="s">
        <v>8</v>
      </c>
      <c r="K4" s="29" t="s">
        <v>39</v>
      </c>
    </row>
    <row r="5" spans="1:14" ht="12" thickTop="1" x14ac:dyDescent="0.25">
      <c r="A5" s="8">
        <v>3015</v>
      </c>
      <c r="B5" s="9" t="s">
        <v>31</v>
      </c>
      <c r="C5" s="10"/>
      <c r="D5" s="10"/>
      <c r="E5" s="10"/>
      <c r="F5" s="10">
        <v>200</v>
      </c>
      <c r="G5" s="10">
        <f t="shared" si="1"/>
        <v>200</v>
      </c>
      <c r="H5" s="10"/>
      <c r="I5" s="28"/>
      <c r="J5" s="11"/>
      <c r="K5" s="30"/>
    </row>
    <row r="6" spans="1:14" s="33" customFormat="1" ht="12" x14ac:dyDescent="0.3">
      <c r="A6" s="12">
        <v>3040</v>
      </c>
      <c r="B6" s="13" t="s">
        <v>9</v>
      </c>
      <c r="C6" s="14">
        <f>SUM(39*I6)</f>
        <v>19500</v>
      </c>
      <c r="D6" s="14">
        <f t="shared" si="0"/>
        <v>19500</v>
      </c>
      <c r="E6" s="14">
        <f t="shared" si="0"/>
        <v>19500</v>
      </c>
      <c r="F6" s="14">
        <f t="shared" si="0"/>
        <v>19500</v>
      </c>
      <c r="G6" s="14">
        <f t="shared" si="1"/>
        <v>78000</v>
      </c>
      <c r="H6" s="10"/>
      <c r="I6" s="31">
        <v>500</v>
      </c>
      <c r="J6" s="15" t="s">
        <v>9</v>
      </c>
      <c r="K6" s="32"/>
    </row>
    <row r="7" spans="1:14" x14ac:dyDescent="0.25">
      <c r="A7" s="8">
        <v>6035</v>
      </c>
      <c r="B7" s="9" t="s">
        <v>30</v>
      </c>
      <c r="C7" s="10">
        <v>1650</v>
      </c>
      <c r="D7" s="10">
        <f t="shared" si="0"/>
        <v>1650</v>
      </c>
      <c r="E7" s="10">
        <f t="shared" si="0"/>
        <v>1650</v>
      </c>
      <c r="F7" s="10">
        <f t="shared" si="0"/>
        <v>1650</v>
      </c>
      <c r="G7" s="10">
        <f t="shared" si="1"/>
        <v>6600</v>
      </c>
      <c r="H7" s="10"/>
      <c r="I7" s="34">
        <v>300</v>
      </c>
      <c r="J7" s="20" t="s">
        <v>28</v>
      </c>
      <c r="K7" s="30"/>
    </row>
    <row r="8" spans="1:14" x14ac:dyDescent="0.25">
      <c r="A8" s="8">
        <v>6050</v>
      </c>
      <c r="B8" s="9" t="s">
        <v>10</v>
      </c>
      <c r="C8" s="14">
        <f>SUM(I8*39)</f>
        <v>9360</v>
      </c>
      <c r="D8" s="10">
        <f t="shared" si="0"/>
        <v>9360</v>
      </c>
      <c r="E8" s="10">
        <f t="shared" si="0"/>
        <v>9360</v>
      </c>
      <c r="F8" s="10">
        <f t="shared" si="0"/>
        <v>9360</v>
      </c>
      <c r="G8" s="10">
        <f t="shared" si="1"/>
        <v>37440</v>
      </c>
      <c r="H8" s="10"/>
      <c r="I8" s="34">
        <v>240</v>
      </c>
      <c r="J8" s="11" t="s">
        <v>34</v>
      </c>
      <c r="K8" s="30">
        <v>250</v>
      </c>
    </row>
    <row r="9" spans="1:14" ht="13" x14ac:dyDescent="0.3">
      <c r="A9" s="8">
        <v>3910</v>
      </c>
      <c r="B9" s="9" t="s">
        <v>11</v>
      </c>
      <c r="C9" s="10"/>
      <c r="D9" s="10"/>
      <c r="E9" s="10"/>
      <c r="F9" s="10"/>
      <c r="G9" s="10">
        <f>SUM(C9:F9)</f>
        <v>0</v>
      </c>
      <c r="H9" s="10"/>
      <c r="I9" s="35">
        <f>SUM(I4:I8)</f>
        <v>3265</v>
      </c>
      <c r="J9" s="36" t="s">
        <v>38</v>
      </c>
      <c r="K9" s="30">
        <f>I9*4</f>
        <v>13060</v>
      </c>
      <c r="L9" s="57">
        <f>K9/12</f>
        <v>1088.3333333333333</v>
      </c>
    </row>
    <row r="10" spans="1:14" x14ac:dyDescent="0.25">
      <c r="A10" s="8">
        <v>2950</v>
      </c>
      <c r="B10" s="9" t="s">
        <v>33</v>
      </c>
      <c r="C10" s="10">
        <v>0</v>
      </c>
      <c r="D10" s="10">
        <f>SUM(C10)</f>
        <v>0</v>
      </c>
      <c r="E10" s="10">
        <f>SUM(D10)</f>
        <v>0</v>
      </c>
      <c r="F10" s="10">
        <f>SUM(E10)</f>
        <v>0</v>
      </c>
      <c r="G10" s="10">
        <f>SUM(C10:F10)</f>
        <v>0</v>
      </c>
      <c r="H10" s="10"/>
      <c r="I10" s="37"/>
      <c r="J10" s="20"/>
      <c r="K10" s="30"/>
    </row>
    <row r="11" spans="1:14" x14ac:dyDescent="0.25">
      <c r="A11" s="8">
        <v>3950</v>
      </c>
      <c r="B11" s="9" t="s">
        <v>12</v>
      </c>
      <c r="C11" s="10"/>
      <c r="D11" s="10"/>
      <c r="E11" s="10"/>
      <c r="F11" s="10"/>
      <c r="G11" s="10"/>
      <c r="H11" s="10"/>
      <c r="I11" s="20"/>
      <c r="J11" s="20"/>
      <c r="K11" s="30"/>
    </row>
    <row r="12" spans="1:14" x14ac:dyDescent="0.25">
      <c r="A12" s="8">
        <v>3020</v>
      </c>
      <c r="B12" s="9" t="s">
        <v>29</v>
      </c>
      <c r="C12" s="10"/>
      <c r="D12" s="10">
        <f>C12</f>
        <v>0</v>
      </c>
      <c r="E12" s="10">
        <f>D12</f>
        <v>0</v>
      </c>
      <c r="F12" s="10">
        <f>E12</f>
        <v>0</v>
      </c>
      <c r="G12" s="10">
        <f>SUM(C12:F12)</f>
        <v>0</v>
      </c>
      <c r="H12" s="20"/>
      <c r="I12" s="20"/>
      <c r="J12" s="10"/>
      <c r="K12" s="30"/>
    </row>
    <row r="13" spans="1:14" ht="12" x14ac:dyDescent="0.3">
      <c r="A13" s="16" t="s">
        <v>13</v>
      </c>
      <c r="B13" s="9"/>
      <c r="C13" s="17">
        <f>SUM(C4:C12)</f>
        <v>117285</v>
      </c>
      <c r="D13" s="17">
        <f>SUM(D4:D12)</f>
        <v>117285</v>
      </c>
      <c r="E13" s="17">
        <f>SUM(E4:E12)</f>
        <v>117285</v>
      </c>
      <c r="F13" s="17">
        <f>SUM(F4:F12)</f>
        <v>117485</v>
      </c>
      <c r="G13" s="18">
        <f>SUM(C13:F13)</f>
        <v>469340</v>
      </c>
      <c r="H13" s="18"/>
      <c r="I13" s="20"/>
      <c r="J13" s="20"/>
      <c r="K13" s="30"/>
    </row>
    <row r="14" spans="1:14" ht="12" x14ac:dyDescent="0.3">
      <c r="A14" s="19" t="s">
        <v>14</v>
      </c>
      <c r="B14" s="11"/>
      <c r="C14" s="20"/>
      <c r="D14" s="20"/>
      <c r="E14" s="20"/>
      <c r="F14" s="20"/>
      <c r="G14" s="20"/>
      <c r="H14" s="20"/>
      <c r="I14" s="20"/>
      <c r="J14" s="10"/>
      <c r="K14" s="30"/>
    </row>
    <row r="15" spans="1:14" ht="12" x14ac:dyDescent="0.3">
      <c r="A15" s="38" t="s">
        <v>1</v>
      </c>
      <c r="B15" s="38" t="s">
        <v>2</v>
      </c>
      <c r="C15" s="39" t="s">
        <v>3</v>
      </c>
      <c r="D15" s="39" t="s">
        <v>4</v>
      </c>
      <c r="E15" s="39" t="s">
        <v>5</v>
      </c>
      <c r="F15" s="39" t="s">
        <v>6</v>
      </c>
      <c r="G15" s="39" t="s">
        <v>7</v>
      </c>
      <c r="J15" s="20"/>
      <c r="K15" s="60"/>
      <c r="L15" s="66"/>
      <c r="M15" s="67"/>
      <c r="N15" s="30"/>
    </row>
    <row r="16" spans="1:14" ht="6.75" customHeight="1" x14ac:dyDescent="0.25">
      <c r="A16" s="12"/>
      <c r="B16" s="12"/>
      <c r="C16" s="40"/>
      <c r="D16" s="40"/>
      <c r="E16" s="40"/>
      <c r="F16" s="40"/>
      <c r="G16" s="40"/>
      <c r="J16" s="10"/>
      <c r="K16" s="60"/>
      <c r="L16" s="68"/>
      <c r="M16" s="69"/>
      <c r="N16" s="30"/>
    </row>
    <row r="17" spans="1:14" x14ac:dyDescent="0.25">
      <c r="A17" s="8">
        <v>6010</v>
      </c>
      <c r="B17" s="9" t="s">
        <v>15</v>
      </c>
      <c r="C17" s="10">
        <v>7600</v>
      </c>
      <c r="D17" s="10">
        <f t="shared" ref="D17:F32" si="2">SUM(C17)</f>
        <v>7600</v>
      </c>
      <c r="E17" s="10">
        <f t="shared" si="2"/>
        <v>7600</v>
      </c>
      <c r="F17" s="10">
        <f t="shared" si="2"/>
        <v>7600</v>
      </c>
      <c r="G17" s="10">
        <f>SUM(C17:F17)</f>
        <v>30400</v>
      </c>
      <c r="J17" s="20"/>
      <c r="K17" s="60"/>
      <c r="L17" s="70"/>
      <c r="M17" s="71"/>
      <c r="N17" s="30"/>
    </row>
    <row r="18" spans="1:14" ht="12" x14ac:dyDescent="0.3">
      <c r="A18" s="8">
        <v>6020</v>
      </c>
      <c r="B18" s="13" t="s">
        <v>16</v>
      </c>
      <c r="C18" s="14">
        <v>30000</v>
      </c>
      <c r="D18" s="14">
        <v>30000</v>
      </c>
      <c r="E18" s="14"/>
      <c r="F18" s="14">
        <v>23000</v>
      </c>
      <c r="G18" s="14">
        <f t="shared" ref="G18:G28" si="3">SUM(C18:F18)</f>
        <v>83000</v>
      </c>
      <c r="J18" s="28"/>
      <c r="K18" s="60"/>
      <c r="L18" s="70"/>
      <c r="M18" s="71"/>
      <c r="N18" s="30"/>
    </row>
    <row r="19" spans="1:14" x14ac:dyDescent="0.25">
      <c r="A19" s="8">
        <v>6025</v>
      </c>
      <c r="B19" s="9" t="s">
        <v>17</v>
      </c>
      <c r="C19" s="17">
        <v>2000</v>
      </c>
      <c r="D19" s="17">
        <f>SUM(C19)</f>
        <v>2000</v>
      </c>
      <c r="E19" s="17">
        <f>SUM(D19)</f>
        <v>2000</v>
      </c>
      <c r="F19" s="17">
        <f>SUM(E19)</f>
        <v>2000</v>
      </c>
      <c r="G19" s="17">
        <f t="shared" si="3"/>
        <v>8000</v>
      </c>
      <c r="J19" s="20"/>
      <c r="K19" s="61"/>
      <c r="L19" s="70"/>
      <c r="M19" s="71"/>
      <c r="N19" s="30"/>
    </row>
    <row r="20" spans="1:14" ht="12" x14ac:dyDescent="0.3">
      <c r="A20" s="8">
        <v>6030</v>
      </c>
      <c r="B20" s="13" t="s">
        <v>18</v>
      </c>
      <c r="C20" s="14"/>
      <c r="D20" s="14">
        <v>9000</v>
      </c>
      <c r="E20" s="14"/>
      <c r="F20" s="14">
        <f>SUM(D20)</f>
        <v>9000</v>
      </c>
      <c r="G20" s="14">
        <f t="shared" si="3"/>
        <v>18000</v>
      </c>
      <c r="J20" s="28"/>
      <c r="K20" s="61"/>
      <c r="L20" s="70"/>
      <c r="M20" s="71"/>
      <c r="N20" s="30"/>
    </row>
    <row r="21" spans="1:14" x14ac:dyDescent="0.25">
      <c r="A21" s="8">
        <v>6040</v>
      </c>
      <c r="B21" s="9" t="s">
        <v>19</v>
      </c>
      <c r="C21" s="10">
        <v>19000</v>
      </c>
      <c r="D21" s="10">
        <f t="shared" si="2"/>
        <v>19000</v>
      </c>
      <c r="E21" s="10">
        <f t="shared" si="2"/>
        <v>19000</v>
      </c>
      <c r="F21" s="10">
        <f t="shared" si="2"/>
        <v>19000</v>
      </c>
      <c r="G21" s="10">
        <f t="shared" si="3"/>
        <v>76000</v>
      </c>
      <c r="J21" s="28"/>
      <c r="K21" s="61"/>
      <c r="L21" s="70"/>
      <c r="M21" s="71"/>
      <c r="N21" s="30"/>
    </row>
    <row r="22" spans="1:14" x14ac:dyDescent="0.25">
      <c r="A22" s="8">
        <v>6042</v>
      </c>
      <c r="B22" s="9" t="s">
        <v>37</v>
      </c>
      <c r="C22" s="10">
        <v>11300</v>
      </c>
      <c r="D22" s="10">
        <f t="shared" si="2"/>
        <v>11300</v>
      </c>
      <c r="E22" s="10">
        <f t="shared" si="2"/>
        <v>11300</v>
      </c>
      <c r="F22" s="10">
        <f t="shared" si="2"/>
        <v>11300</v>
      </c>
      <c r="G22" s="10">
        <f t="shared" si="3"/>
        <v>45200</v>
      </c>
      <c r="J22" s="28"/>
      <c r="K22" s="61"/>
      <c r="L22" s="70"/>
      <c r="M22" s="71"/>
      <c r="N22" s="30"/>
    </row>
    <row r="23" spans="1:14" x14ac:dyDescent="0.25">
      <c r="A23" s="8">
        <v>6045</v>
      </c>
      <c r="B23" s="9" t="s">
        <v>32</v>
      </c>
      <c r="C23" s="10">
        <v>0</v>
      </c>
      <c r="D23" s="10"/>
      <c r="E23" s="10"/>
      <c r="F23" s="10">
        <v>17800</v>
      </c>
      <c r="G23" s="10">
        <f t="shared" si="3"/>
        <v>17800</v>
      </c>
      <c r="J23" s="37"/>
      <c r="K23" s="62"/>
      <c r="L23" s="70"/>
      <c r="M23" s="71"/>
      <c r="N23" s="30"/>
    </row>
    <row r="24" spans="1:14" x14ac:dyDescent="0.25">
      <c r="A24" s="8">
        <v>6050</v>
      </c>
      <c r="B24" s="9" t="s">
        <v>20</v>
      </c>
      <c r="C24" s="10">
        <v>9360</v>
      </c>
      <c r="D24" s="10">
        <f>C24</f>
        <v>9360</v>
      </c>
      <c r="E24" s="10">
        <f t="shared" si="2"/>
        <v>9360</v>
      </c>
      <c r="F24" s="10">
        <f t="shared" si="2"/>
        <v>9360</v>
      </c>
      <c r="G24" s="10">
        <f t="shared" si="3"/>
        <v>37440</v>
      </c>
      <c r="J24" s="20"/>
      <c r="K24" s="63"/>
      <c r="L24" s="70"/>
      <c r="M24" s="72"/>
      <c r="N24" s="30"/>
    </row>
    <row r="25" spans="1:14" ht="12" x14ac:dyDescent="0.3">
      <c r="A25" s="8">
        <v>6070</v>
      </c>
      <c r="B25" s="13" t="s">
        <v>42</v>
      </c>
      <c r="C25" s="14">
        <v>4500</v>
      </c>
      <c r="D25" s="14">
        <f t="shared" si="2"/>
        <v>4500</v>
      </c>
      <c r="E25" s="14">
        <f t="shared" si="2"/>
        <v>4500</v>
      </c>
      <c r="F25" s="14">
        <f t="shared" si="2"/>
        <v>4500</v>
      </c>
      <c r="G25" s="14">
        <f t="shared" si="3"/>
        <v>18000</v>
      </c>
      <c r="J25" s="20"/>
      <c r="K25" s="60"/>
      <c r="L25" s="70"/>
      <c r="M25" s="71"/>
      <c r="N25" s="30"/>
    </row>
    <row r="26" spans="1:14" x14ac:dyDescent="0.25">
      <c r="A26" s="8">
        <v>6510</v>
      </c>
      <c r="B26" s="9" t="s">
        <v>21</v>
      </c>
      <c r="C26" s="10">
        <v>100</v>
      </c>
      <c r="D26" s="10">
        <f t="shared" si="2"/>
        <v>100</v>
      </c>
      <c r="E26" s="10">
        <f t="shared" si="2"/>
        <v>100</v>
      </c>
      <c r="F26" s="10">
        <f t="shared" si="2"/>
        <v>100</v>
      </c>
      <c r="G26" s="10">
        <f t="shared" si="3"/>
        <v>400</v>
      </c>
      <c r="J26" s="20"/>
      <c r="K26" s="62"/>
      <c r="L26" s="70"/>
      <c r="M26" s="71"/>
      <c r="N26" s="30"/>
    </row>
    <row r="27" spans="1:14" x14ac:dyDescent="0.25">
      <c r="A27" s="8">
        <v>6525</v>
      </c>
      <c r="B27" s="9" t="s">
        <v>41</v>
      </c>
      <c r="C27" s="10">
        <v>200</v>
      </c>
      <c r="D27" s="10">
        <f t="shared" si="2"/>
        <v>200</v>
      </c>
      <c r="E27" s="10">
        <f t="shared" si="2"/>
        <v>200</v>
      </c>
      <c r="F27" s="10">
        <f t="shared" si="2"/>
        <v>200</v>
      </c>
      <c r="G27" s="10">
        <f t="shared" si="3"/>
        <v>800</v>
      </c>
      <c r="J27" s="20"/>
      <c r="K27" s="62"/>
      <c r="L27" s="70"/>
      <c r="M27" s="71"/>
      <c r="N27" s="30"/>
    </row>
    <row r="28" spans="1:14" x14ac:dyDescent="0.25">
      <c r="A28" s="8">
        <v>7010</v>
      </c>
      <c r="B28" s="9" t="s">
        <v>40</v>
      </c>
      <c r="C28" s="10"/>
      <c r="D28" s="10"/>
      <c r="E28" s="10"/>
      <c r="F28" s="10">
        <v>5800</v>
      </c>
      <c r="G28" s="10">
        <f t="shared" si="3"/>
        <v>5800</v>
      </c>
      <c r="J28" s="20"/>
      <c r="K28" s="60"/>
      <c r="L28" s="70"/>
      <c r="M28" s="71"/>
      <c r="N28" s="30"/>
    </row>
    <row r="29" spans="1:14" x14ac:dyDescent="0.25">
      <c r="A29" s="8">
        <v>7110</v>
      </c>
      <c r="B29" s="9" t="s">
        <v>44</v>
      </c>
      <c r="C29" s="10">
        <v>600</v>
      </c>
      <c r="D29" s="10">
        <f t="shared" si="2"/>
        <v>600</v>
      </c>
      <c r="E29" s="10">
        <f t="shared" si="2"/>
        <v>600</v>
      </c>
      <c r="F29" s="10">
        <f t="shared" si="2"/>
        <v>600</v>
      </c>
      <c r="G29" s="10">
        <f>SUM(C29:F29)</f>
        <v>2400</v>
      </c>
      <c r="J29" s="20"/>
      <c r="K29" s="60"/>
      <c r="L29" s="73"/>
      <c r="M29" s="74"/>
      <c r="N29" s="30"/>
    </row>
    <row r="30" spans="1:14" s="33" customFormat="1" ht="12" x14ac:dyDescent="0.3">
      <c r="A30" s="12">
        <v>2610</v>
      </c>
      <c r="B30" s="13" t="s">
        <v>36</v>
      </c>
      <c r="C30" s="14">
        <v>19500</v>
      </c>
      <c r="D30" s="14">
        <f t="shared" si="2"/>
        <v>19500</v>
      </c>
      <c r="E30" s="14">
        <f t="shared" si="2"/>
        <v>19500</v>
      </c>
      <c r="F30" s="14">
        <f t="shared" si="2"/>
        <v>19500</v>
      </c>
      <c r="G30" s="14">
        <f>SUM(C30:F30)</f>
        <v>78000</v>
      </c>
      <c r="J30" s="41"/>
      <c r="K30" s="32"/>
      <c r="L30" s="64"/>
      <c r="M30" s="65"/>
    </row>
    <row r="31" spans="1:14" s="33" customFormat="1" ht="12" x14ac:dyDescent="0.3">
      <c r="A31" s="12">
        <v>7210</v>
      </c>
      <c r="B31" s="13" t="s">
        <v>45</v>
      </c>
      <c r="C31" s="14">
        <v>7500</v>
      </c>
      <c r="D31" s="14">
        <f t="shared" si="2"/>
        <v>7500</v>
      </c>
      <c r="E31" s="14">
        <f t="shared" si="2"/>
        <v>7500</v>
      </c>
      <c r="F31" s="14">
        <f t="shared" si="2"/>
        <v>7500</v>
      </c>
      <c r="G31" s="14">
        <v>30000</v>
      </c>
      <c r="J31" s="41"/>
      <c r="K31" s="32"/>
      <c r="L31" s="64"/>
      <c r="M31" s="65"/>
    </row>
    <row r="32" spans="1:14" x14ac:dyDescent="0.25">
      <c r="A32" s="8">
        <v>7510</v>
      </c>
      <c r="B32" s="11" t="s">
        <v>46</v>
      </c>
      <c r="C32" s="10">
        <v>2356</v>
      </c>
      <c r="D32" s="10">
        <f t="shared" si="2"/>
        <v>2356</v>
      </c>
      <c r="E32" s="10">
        <f t="shared" si="2"/>
        <v>2356</v>
      </c>
      <c r="F32" s="10">
        <f t="shared" si="2"/>
        <v>2356</v>
      </c>
      <c r="G32" s="17">
        <v>9426</v>
      </c>
      <c r="J32" s="20"/>
      <c r="K32" s="30"/>
      <c r="L32" s="10"/>
      <c r="M32" s="20"/>
    </row>
    <row r="33" spans="1:13" ht="12" x14ac:dyDescent="0.3">
      <c r="A33" s="16" t="s">
        <v>22</v>
      </c>
      <c r="B33" s="9"/>
      <c r="C33" s="17">
        <f>SUM(C17:C32)</f>
        <v>114016</v>
      </c>
      <c r="D33" s="17">
        <f>SUM(D17:D32)</f>
        <v>123016</v>
      </c>
      <c r="E33" s="17">
        <f>SUM(E17:E32)</f>
        <v>84016</v>
      </c>
      <c r="F33" s="17">
        <f>SUM(F17:F32)</f>
        <v>139616</v>
      </c>
      <c r="G33" s="18">
        <f>SUM(G17:G32)</f>
        <v>460666</v>
      </c>
      <c r="J33" s="20"/>
      <c r="K33" s="30"/>
      <c r="L33" s="18"/>
      <c r="M33" s="42"/>
    </row>
    <row r="34" spans="1:13" ht="11.25" customHeight="1" x14ac:dyDescent="0.25">
      <c r="A34" s="43" t="s">
        <v>43</v>
      </c>
      <c r="B34" s="21"/>
      <c r="C34" s="20"/>
      <c r="D34" s="40"/>
      <c r="E34" s="40"/>
      <c r="F34" s="40"/>
      <c r="G34" s="20"/>
      <c r="J34" s="20"/>
      <c r="K34" s="30"/>
      <c r="L34" s="20"/>
      <c r="M34" s="20"/>
    </row>
    <row r="35" spans="1:13" x14ac:dyDescent="0.25">
      <c r="A35" s="43" t="s">
        <v>23</v>
      </c>
      <c r="B35" s="21"/>
      <c r="C35" s="10"/>
      <c r="D35" s="10"/>
      <c r="E35" s="10"/>
      <c r="F35" s="10"/>
      <c r="G35" s="10"/>
      <c r="J35" s="20"/>
      <c r="K35" s="30"/>
      <c r="L35" s="10"/>
      <c r="M35" s="20"/>
    </row>
    <row r="36" spans="1:13" ht="13" x14ac:dyDescent="0.4">
      <c r="A36" s="43" t="s">
        <v>23</v>
      </c>
      <c r="B36" s="21"/>
      <c r="C36" s="10"/>
      <c r="D36" s="10"/>
      <c r="E36" s="19" t="s">
        <v>0</v>
      </c>
      <c r="F36" s="18">
        <f>SUM(G13)</f>
        <v>469340</v>
      </c>
      <c r="G36" s="10"/>
      <c r="J36" s="20"/>
      <c r="K36" s="30"/>
      <c r="L36" s="19"/>
      <c r="M36" s="58"/>
    </row>
    <row r="37" spans="1:13" ht="12" x14ac:dyDescent="0.3">
      <c r="A37" s="43" t="s">
        <v>24</v>
      </c>
      <c r="B37" s="21">
        <v>0</v>
      </c>
      <c r="C37" s="10"/>
      <c r="D37" s="10"/>
      <c r="E37" s="19" t="s">
        <v>14</v>
      </c>
      <c r="F37" s="18">
        <f>SUM(G33)</f>
        <v>460666</v>
      </c>
      <c r="G37" s="20"/>
      <c r="H37" s="19"/>
      <c r="I37" s="42"/>
      <c r="J37" s="20"/>
      <c r="K37" s="30"/>
    </row>
    <row r="38" spans="1:13" ht="12" x14ac:dyDescent="0.3">
      <c r="A38" s="20"/>
      <c r="B38" s="44"/>
      <c r="C38" s="20"/>
      <c r="D38" s="20"/>
      <c r="E38" s="16" t="s">
        <v>27</v>
      </c>
      <c r="F38" s="18">
        <f>SUM(F36-F37)</f>
        <v>8674</v>
      </c>
      <c r="G38" s="45"/>
      <c r="H38" s="16"/>
      <c r="I38" s="10"/>
      <c r="J38" s="20"/>
      <c r="K38" s="30"/>
    </row>
    <row r="39" spans="1:13" ht="12" x14ac:dyDescent="0.3">
      <c r="A39" s="16"/>
      <c r="B39" s="59"/>
      <c r="C39" s="20"/>
      <c r="D39" s="20"/>
      <c r="E39" s="45"/>
      <c r="F39" s="46"/>
      <c r="G39" s="20"/>
      <c r="H39" s="20"/>
      <c r="I39" s="20"/>
      <c r="J39" s="20"/>
      <c r="K39" s="30"/>
    </row>
    <row r="40" spans="1:13" x14ac:dyDescent="0.25">
      <c r="A40" s="20"/>
      <c r="B40" s="47"/>
      <c r="C40" s="20"/>
      <c r="D40" s="20"/>
      <c r="E40" s="20"/>
      <c r="F40" s="20"/>
      <c r="G40" s="45"/>
      <c r="H40" s="48"/>
      <c r="I40" s="20"/>
      <c r="J40" s="20"/>
      <c r="K40" s="30"/>
    </row>
    <row r="41" spans="1:13" ht="12" x14ac:dyDescent="0.3">
      <c r="A41" s="9"/>
      <c r="B41" s="49"/>
      <c r="C41" s="45"/>
      <c r="D41" s="45"/>
      <c r="E41" s="20"/>
      <c r="F41" s="20"/>
      <c r="G41" s="20"/>
      <c r="H41" s="20"/>
      <c r="I41" s="20"/>
      <c r="J41" s="20"/>
      <c r="K41" s="30"/>
    </row>
    <row r="42" spans="1:13" x14ac:dyDescent="0.25">
      <c r="A42" s="9"/>
      <c r="B42" s="21"/>
      <c r="C42" s="45"/>
      <c r="D42" s="45"/>
      <c r="E42" s="20"/>
      <c r="F42" s="20"/>
      <c r="G42" s="20"/>
      <c r="H42" s="20"/>
      <c r="I42" s="20"/>
      <c r="J42" s="20"/>
      <c r="K42" s="30"/>
    </row>
    <row r="43" spans="1:13" ht="13.5" customHeight="1" x14ac:dyDescent="0.3">
      <c r="A43" s="20"/>
      <c r="B43" s="50"/>
      <c r="C43" s="20"/>
      <c r="D43" s="20"/>
      <c r="E43" s="20"/>
      <c r="F43" s="20"/>
      <c r="G43" s="51"/>
      <c r="I43" s="20"/>
      <c r="J43" s="48"/>
      <c r="K43" s="30"/>
      <c r="M43" s="10"/>
    </row>
    <row r="45" spans="1:13" x14ac:dyDescent="0.25">
      <c r="K45" s="52"/>
    </row>
    <row r="47" spans="1:13" ht="12" x14ac:dyDescent="0.3">
      <c r="B47" s="53"/>
      <c r="D47" s="54"/>
    </row>
    <row r="48" spans="1:13" x14ac:dyDescent="0.25">
      <c r="B48" s="5"/>
    </row>
    <row r="49" spans="1:11" x14ac:dyDescent="0.25">
      <c r="A49" s="6"/>
      <c r="B49" s="7"/>
      <c r="C49" s="55"/>
    </row>
    <row r="50" spans="1:11" x14ac:dyDescent="0.25">
      <c r="E50" s="4"/>
    </row>
    <row r="51" spans="1:11" x14ac:dyDescent="0.25">
      <c r="A51" s="4"/>
      <c r="C51" s="56"/>
    </row>
    <row r="52" spans="1:11" x14ac:dyDescent="0.25">
      <c r="A52" s="4"/>
      <c r="B52" s="52"/>
      <c r="C52" s="56"/>
      <c r="K52" s="52"/>
    </row>
  </sheetData>
  <phoneticPr fontId="0" type="noConversion"/>
  <pageMargins left="0.47244094488188981" right="0.15748031496062992" top="0.59055118110236227" bottom="0.35433070866141736" header="0.15748031496062992" footer="0.15748031496062992"/>
  <pageSetup paperSize="9" orientation="landscape" r:id="rId1"/>
  <headerFooter alignWithMargins="0">
    <oddHeader>&amp;LOrg nr:716 416-9273&amp;C&amp;"Times New Roman,Kursiv"&amp;26Budget 2017&amp;R&amp;"Times New Roman,Kursiv"&amp;D</oddHeader>
    <oddFooter>&amp;L&amp;"Brush Script MT,Kursiv"&amp;8Edman Per-Olof&amp;C&amp;"Times New Roman,Normal"&amp;8&amp;Z&amp;F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8:M26"/>
  <sheetViews>
    <sheetView workbookViewId="0">
      <selection activeCell="S16" sqref="S16"/>
    </sheetView>
  </sheetViews>
  <sheetFormatPr defaultRowHeight="12.5" x14ac:dyDescent="0.25"/>
  <sheetData>
    <row r="8" spans="8:13" x14ac:dyDescent="0.25">
      <c r="H8">
        <v>210</v>
      </c>
      <c r="I8">
        <v>39</v>
      </c>
      <c r="J8">
        <f>SUM(H8*I8)</f>
        <v>8190</v>
      </c>
      <c r="K8">
        <f>SUM(J8*4)</f>
        <v>32760</v>
      </c>
      <c r="L8">
        <v>8300</v>
      </c>
      <c r="M8">
        <f>SUM(L8-J8)</f>
        <v>110</v>
      </c>
    </row>
    <row r="9" spans="8:13" x14ac:dyDescent="0.25">
      <c r="H9">
        <v>220</v>
      </c>
      <c r="I9">
        <v>39</v>
      </c>
      <c r="J9">
        <f t="shared" ref="J9:J17" si="0">SUM(H9*I9)</f>
        <v>8580</v>
      </c>
      <c r="K9">
        <f t="shared" ref="K9:K17" si="1">SUM(J9*4)</f>
        <v>34320</v>
      </c>
    </row>
    <row r="10" spans="8:13" x14ac:dyDescent="0.25">
      <c r="H10">
        <v>230</v>
      </c>
      <c r="I10">
        <v>39</v>
      </c>
      <c r="J10">
        <f t="shared" si="0"/>
        <v>8970</v>
      </c>
      <c r="K10">
        <f t="shared" si="1"/>
        <v>35880</v>
      </c>
    </row>
    <row r="11" spans="8:13" x14ac:dyDescent="0.25">
      <c r="H11">
        <v>240</v>
      </c>
      <c r="I11">
        <v>39</v>
      </c>
      <c r="J11">
        <f t="shared" si="0"/>
        <v>9360</v>
      </c>
      <c r="K11">
        <f t="shared" si="1"/>
        <v>37440</v>
      </c>
    </row>
    <row r="12" spans="8:13" x14ac:dyDescent="0.25">
      <c r="H12">
        <v>210</v>
      </c>
      <c r="I12">
        <v>39</v>
      </c>
      <c r="J12">
        <f t="shared" si="0"/>
        <v>8190</v>
      </c>
      <c r="K12">
        <f t="shared" si="1"/>
        <v>32760</v>
      </c>
    </row>
    <row r="13" spans="8:13" x14ac:dyDescent="0.25">
      <c r="H13">
        <v>210</v>
      </c>
      <c r="I13">
        <v>39</v>
      </c>
      <c r="J13">
        <f t="shared" si="0"/>
        <v>8190</v>
      </c>
      <c r="K13">
        <f t="shared" si="1"/>
        <v>32760</v>
      </c>
    </row>
    <row r="14" spans="8:13" x14ac:dyDescent="0.25">
      <c r="H14">
        <v>210</v>
      </c>
      <c r="I14">
        <v>39</v>
      </c>
      <c r="J14">
        <f t="shared" si="0"/>
        <v>8190</v>
      </c>
      <c r="K14">
        <f t="shared" si="1"/>
        <v>32760</v>
      </c>
    </row>
    <row r="15" spans="8:13" x14ac:dyDescent="0.25">
      <c r="H15">
        <v>210</v>
      </c>
      <c r="I15">
        <v>39</v>
      </c>
      <c r="J15">
        <f t="shared" si="0"/>
        <v>8190</v>
      </c>
      <c r="K15">
        <f t="shared" si="1"/>
        <v>32760</v>
      </c>
    </row>
    <row r="16" spans="8:13" x14ac:dyDescent="0.25">
      <c r="H16">
        <v>210</v>
      </c>
      <c r="I16">
        <v>39</v>
      </c>
      <c r="J16">
        <f t="shared" si="0"/>
        <v>8190</v>
      </c>
      <c r="K16">
        <f t="shared" si="1"/>
        <v>32760</v>
      </c>
    </row>
    <row r="17" spans="8:11" x14ac:dyDescent="0.25">
      <c r="H17">
        <v>210</v>
      </c>
      <c r="I17">
        <v>39</v>
      </c>
      <c r="J17">
        <f t="shared" si="0"/>
        <v>8190</v>
      </c>
      <c r="K17">
        <f t="shared" si="1"/>
        <v>32760</v>
      </c>
    </row>
    <row r="26" spans="8:11" x14ac:dyDescent="0.25">
      <c r="K26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Budget 2017</vt:lpstr>
      <vt:lpstr>Blad1</vt:lpstr>
      <vt:lpstr>'Budget 2017'!Utskriftsområde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creator>Edman Per</dc:creator>
  <cp:lastModifiedBy>Lapptåget</cp:lastModifiedBy>
  <cp:lastPrinted>2020-02-25T19:36:10Z</cp:lastPrinted>
  <dcterms:created xsi:type="dcterms:W3CDTF">2002-01-08T14:18:52Z</dcterms:created>
  <dcterms:modified xsi:type="dcterms:W3CDTF">2021-09-12T07:56:52Z</dcterms:modified>
</cp:coreProperties>
</file>